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firstSheet="1" activeTab="7"/>
  </bookViews>
  <sheets>
    <sheet name="部门支出总表" sheetId="1" r:id="rId1"/>
    <sheet name="部门收入总表" sheetId="2" r:id="rId2"/>
    <sheet name="部门收支总表" sheetId="3" r:id="rId3"/>
    <sheet name="一般公共预算基本支出表" sheetId="4" r:id="rId4"/>
    <sheet name="一般公共预算“三公”经费支出表" sheetId="5" r:id="rId5"/>
    <sheet name="一般公共预算支出表" sheetId="6" r:id="rId6"/>
    <sheet name="财政拨款收支总表" sheetId="7" r:id="rId7"/>
    <sheet name="政府性基金预算支出表" sheetId="8" r:id="rId8"/>
  </sheets>
  <calcPr calcId="124519"/>
</workbook>
</file>

<file path=xl/calcChain.xml><?xml version="1.0" encoding="utf-8"?>
<calcChain xmlns="http://schemas.openxmlformats.org/spreadsheetml/2006/main">
  <c r="D17" i="7"/>
  <c r="D11"/>
  <c r="D5"/>
  <c r="E26" i="6"/>
  <c r="D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L6" i="5"/>
  <c r="K6"/>
  <c r="I6"/>
  <c r="G6"/>
  <c r="F6"/>
  <c r="E6"/>
  <c r="C6"/>
  <c r="A6"/>
  <c r="F32" i="4"/>
  <c r="E32"/>
  <c r="D32"/>
  <c r="C32" s="1"/>
  <c r="F26"/>
  <c r="E15"/>
  <c r="D5"/>
  <c r="D16" i="3"/>
  <c r="B16"/>
  <c r="D12"/>
  <c r="B12"/>
  <c r="D5"/>
  <c r="B5"/>
  <c r="E6" i="2"/>
  <c r="C6"/>
  <c r="C5"/>
  <c r="E17" i="1"/>
  <c r="E8"/>
  <c r="D7"/>
  <c r="D6"/>
  <c r="D5"/>
  <c r="D17" s="1"/>
  <c r="C17" s="1"/>
  <c r="C26" i="6" l="1"/>
</calcChain>
</file>

<file path=xl/sharedStrings.xml><?xml version="1.0" encoding="utf-8"?>
<sst xmlns="http://schemas.openxmlformats.org/spreadsheetml/2006/main" count="235" uniqueCount="170">
  <si>
    <t>附件5：</t>
  </si>
  <si>
    <t>单位：西藏昌都市住房和城乡建设局</t>
    <phoneticPr fontId="5" type="noConversion"/>
  </si>
  <si>
    <t>单位：万元</t>
    <phoneticPr fontId="5" type="noConversion"/>
  </si>
  <si>
    <t>科目</t>
  </si>
  <si>
    <t>合计</t>
  </si>
  <si>
    <t>基本支出</t>
  </si>
  <si>
    <t>项目支出</t>
  </si>
  <si>
    <t>上缴上级支出</t>
  </si>
  <si>
    <t>事业单位经营支出</t>
  </si>
  <si>
    <t>对下级单位
补助支出</t>
  </si>
  <si>
    <t>科目编码</t>
  </si>
  <si>
    <t>科目名称</t>
  </si>
  <si>
    <t>工资福利支出</t>
    <phoneticPr fontId="5" type="noConversion"/>
  </si>
  <si>
    <t>商品和服务支出</t>
    <phoneticPr fontId="5" type="noConversion"/>
  </si>
  <si>
    <t>对个人和家庭补助支出</t>
    <phoneticPr fontId="5" type="noConversion"/>
  </si>
  <si>
    <t>行政事业性项目支出</t>
    <phoneticPr fontId="5" type="noConversion"/>
  </si>
  <si>
    <t>合 计</t>
  </si>
  <si>
    <t>上年结转</t>
  </si>
  <si>
    <t>一般公共预算拨款收入</t>
  </si>
  <si>
    <t>政府性基金预算拨款收入</t>
  </si>
  <si>
    <t>事业收入</t>
  </si>
  <si>
    <t>事业单位经营收入</t>
  </si>
  <si>
    <t>上级补助收入</t>
  </si>
  <si>
    <t>下级单位上缴收入</t>
  </si>
  <si>
    <t>其他收入</t>
  </si>
  <si>
    <t>用事业基金弥补收支差额</t>
  </si>
  <si>
    <t>单位代码</t>
    <phoneticPr fontId="5" type="noConversion"/>
  </si>
  <si>
    <t>单位名称</t>
    <phoneticPr fontId="5" type="noConversion"/>
  </si>
  <si>
    <t>001</t>
  </si>
  <si>
    <t>市本级预算单位</t>
  </si>
  <si>
    <t xml:space="preserve">  001011</t>
  </si>
  <si>
    <t xml:space="preserve">  昌都市住房和城乡建设局</t>
  </si>
  <si>
    <t>部门支出总表</t>
    <phoneticPr fontId="1" type="noConversion"/>
  </si>
  <si>
    <t>部门收入总表</t>
    <phoneticPr fontId="1" type="noConversion"/>
  </si>
  <si>
    <t>收入</t>
  </si>
  <si>
    <t>支出</t>
  </si>
  <si>
    <t>项目</t>
  </si>
  <si>
    <t>预算数</t>
  </si>
  <si>
    <t>一、一般公共预算拨款收入</t>
  </si>
  <si>
    <t>一、一般公共服务</t>
  </si>
  <si>
    <t>二、政府性基金预算拨款收入</t>
  </si>
  <si>
    <t>二、外交</t>
  </si>
  <si>
    <t>三、事业收入</t>
  </si>
  <si>
    <t>三、国防</t>
  </si>
  <si>
    <t>四、事业单位经营收入</t>
  </si>
  <si>
    <t>四、公共安全</t>
  </si>
  <si>
    <t>五、其他收入</t>
  </si>
  <si>
    <t>五、教育</t>
  </si>
  <si>
    <t>六、科学技术</t>
  </si>
  <si>
    <t>本年收入合计</t>
  </si>
  <si>
    <t>本年支出合计</t>
  </si>
  <si>
    <t>结转下年</t>
  </si>
  <si>
    <t>收 入 总 计</t>
  </si>
  <si>
    <t>支 出 总 计</t>
  </si>
  <si>
    <t>部门收支总表</t>
    <phoneticPr fontId="1" type="noConversion"/>
  </si>
  <si>
    <t>经济分类科目</t>
  </si>
  <si>
    <t>年基本支出</t>
  </si>
  <si>
    <t>备注</t>
  </si>
  <si>
    <t>人员经费</t>
  </si>
  <si>
    <t>公用经费</t>
  </si>
  <si>
    <t>对个人和家庭补助</t>
  </si>
  <si>
    <t>工资福利支出</t>
  </si>
  <si>
    <t>基本工资</t>
  </si>
  <si>
    <t>其中基本工资2368572元、正常晋升固定113400元</t>
    <phoneticPr fontId="5" type="noConversion"/>
  </si>
  <si>
    <t>津贴补贴</t>
    <phoneticPr fontId="5" type="noConversion"/>
  </si>
  <si>
    <t>奖金</t>
  </si>
  <si>
    <t>机关事业单位基本养老保险缴费</t>
    <phoneticPr fontId="5" type="noConversion"/>
  </si>
  <si>
    <t>公务员医疗补助缴费</t>
  </si>
  <si>
    <t>城镇职工基本医疗保险缴费</t>
  </si>
  <si>
    <t>住房公积金</t>
    <phoneticPr fontId="5" type="noConversion"/>
  </si>
  <si>
    <t>其他社会保障缴费</t>
    <phoneticPr fontId="5" type="noConversion"/>
  </si>
  <si>
    <t>其他工资福利支出</t>
    <phoneticPr fontId="5" type="noConversion"/>
  </si>
  <si>
    <t xml:space="preserve"> 商品和服务支出</t>
  </si>
  <si>
    <t>办公费</t>
  </si>
  <si>
    <t>水电费</t>
  </si>
  <si>
    <t>其中水费23982元、电费55958元</t>
    <phoneticPr fontId="5" type="noConversion"/>
  </si>
  <si>
    <t>邮电费</t>
  </si>
  <si>
    <t>公务用车运行维护费</t>
  </si>
  <si>
    <t>其中公务用车运行维护费556400元、公务车辆大修补助费34051.68元</t>
    <phoneticPr fontId="5" type="noConversion"/>
  </si>
  <si>
    <t>差旅费</t>
  </si>
  <si>
    <t>取暖费</t>
  </si>
  <si>
    <t>公务接待费</t>
  </si>
  <si>
    <t>工会经费</t>
  </si>
  <si>
    <t>福利费</t>
  </si>
  <si>
    <t>会议费</t>
    <phoneticPr fontId="5" type="noConversion"/>
  </si>
  <si>
    <t>对个人和家庭补助支出</t>
  </si>
  <si>
    <t>退休费</t>
  </si>
  <si>
    <t>其中退休人员护工费17000元、其他离退休费31050元、退休干部公用经费3400元</t>
    <phoneticPr fontId="5" type="noConversion"/>
  </si>
  <si>
    <t>生活补助</t>
  </si>
  <si>
    <t>其中生活补助15600元、伙食补助291600元</t>
    <phoneticPr fontId="5" type="noConversion"/>
  </si>
  <si>
    <t>购房补助</t>
    <phoneticPr fontId="5" type="noConversion"/>
  </si>
  <si>
    <t>医疗补助</t>
    <phoneticPr fontId="5" type="noConversion"/>
  </si>
  <si>
    <t>其他对个人和家庭补助支出</t>
  </si>
  <si>
    <t>其中通讯补助202800元、个人水电费18900元、维稳值班补助29200元</t>
    <phoneticPr fontId="5" type="noConversion"/>
  </si>
  <si>
    <t>一般公共预算基本支出表</t>
    <phoneticPr fontId="1" type="noConversion"/>
  </si>
  <si>
    <t>单位：西藏昌都市住房和城乡建设局</t>
    <phoneticPr fontId="5" type="noConversion"/>
  </si>
  <si>
    <t>单位：万元</t>
    <phoneticPr fontId="5" type="noConversion"/>
  </si>
  <si>
    <r>
      <t>201</t>
    </r>
    <r>
      <rPr>
        <sz val="10.5"/>
        <color indexed="8"/>
        <rFont val="宋体"/>
        <family val="3"/>
        <charset val="134"/>
      </rPr>
      <t>8</t>
    </r>
    <r>
      <rPr>
        <sz val="10.5"/>
        <color indexed="8"/>
        <rFont val="宋体"/>
        <family val="3"/>
        <charset val="134"/>
      </rPr>
      <t>年预算数</t>
    </r>
    <phoneticPr fontId="5" type="noConversion"/>
  </si>
  <si>
    <r>
      <t>201</t>
    </r>
    <r>
      <rPr>
        <sz val="10.5"/>
        <color indexed="8"/>
        <rFont val="宋体"/>
        <family val="3"/>
        <charset val="134"/>
      </rPr>
      <t>9</t>
    </r>
    <r>
      <rPr>
        <sz val="10.5"/>
        <color indexed="8"/>
        <rFont val="宋体"/>
        <family val="3"/>
        <charset val="134"/>
      </rPr>
      <t>年预算数</t>
    </r>
    <phoneticPr fontId="5" type="noConversion"/>
  </si>
  <si>
    <t>因公出国(境)费</t>
  </si>
  <si>
    <t>公务用车购置及运行费</t>
  </si>
  <si>
    <t>小计</t>
  </si>
  <si>
    <t>公务用车购置费</t>
  </si>
  <si>
    <t>公务用车运行费</t>
  </si>
  <si>
    <t>一般公共预算“三公”经费支出表</t>
    <phoneticPr fontId="1" type="noConversion"/>
  </si>
  <si>
    <t>单位：西藏昌都市住房和城乡建设局                                                            单位：万元</t>
    <phoneticPr fontId="13" type="noConversion"/>
  </si>
  <si>
    <t>功能分类科目</t>
  </si>
  <si>
    <t>2210201住房公积金</t>
    <phoneticPr fontId="13" type="noConversion"/>
  </si>
  <si>
    <t>住房公积金（机关）</t>
    <phoneticPr fontId="13" type="noConversion"/>
  </si>
  <si>
    <t>2150301行政运行</t>
    <phoneticPr fontId="13" type="noConversion"/>
  </si>
  <si>
    <t>其他社会保险缴费（机关）</t>
    <phoneticPr fontId="13" type="noConversion"/>
  </si>
  <si>
    <t>2101101行政单位医疗</t>
    <phoneticPr fontId="13" type="noConversion"/>
  </si>
  <si>
    <t>工资性支出（机关）</t>
    <phoneticPr fontId="13" type="noConversion"/>
  </si>
  <si>
    <t>其他工资福利支出（机关）</t>
    <phoneticPr fontId="13" type="noConversion"/>
  </si>
  <si>
    <t>2080505机关事业单位基本养老保险缴费支出</t>
    <phoneticPr fontId="13" type="noConversion"/>
  </si>
  <si>
    <t>机关事业单位基本养老保险缴费支出（机关）</t>
    <phoneticPr fontId="13" type="noConversion"/>
  </si>
  <si>
    <t>公务员医疗补助缴费（机关）</t>
    <phoneticPr fontId="13" type="noConversion"/>
  </si>
  <si>
    <t>城镇职工基本医疗保险缴费（机关）</t>
    <phoneticPr fontId="13" type="noConversion"/>
  </si>
  <si>
    <t>定额商品和服务支出（机关）</t>
    <phoneticPr fontId="13" type="noConversion"/>
  </si>
  <si>
    <t>其他对个人和家庭补助</t>
    <phoneticPr fontId="13" type="noConversion"/>
  </si>
  <si>
    <t>2150302一般行政管理事务</t>
    <phoneticPr fontId="13" type="noConversion"/>
  </si>
  <si>
    <t>房屋交易工作经费</t>
    <phoneticPr fontId="13" type="noConversion"/>
  </si>
  <si>
    <t>2019年住建工作会经费</t>
    <phoneticPr fontId="13" type="noConversion"/>
  </si>
  <si>
    <t>2150302一般行政管理事务</t>
  </si>
  <si>
    <t>人防工作经费</t>
    <phoneticPr fontId="13" type="noConversion"/>
  </si>
  <si>
    <t>社会治理建设工作经费</t>
    <phoneticPr fontId="13" type="noConversion"/>
  </si>
  <si>
    <t>基层党建工作经费</t>
    <phoneticPr fontId="13" type="noConversion"/>
  </si>
  <si>
    <t>资产收益返还</t>
    <phoneticPr fontId="13" type="noConversion"/>
  </si>
  <si>
    <t>建筑市场监管、安全管理工作经费</t>
    <phoneticPr fontId="13" type="noConversion"/>
  </si>
  <si>
    <t>精神文明建设工作经费</t>
    <phoneticPr fontId="13" type="noConversion"/>
  </si>
  <si>
    <t>住房公积金业务经费</t>
    <phoneticPr fontId="13" type="noConversion"/>
  </si>
  <si>
    <t>党风廉政建设工作经费</t>
    <phoneticPr fontId="13" type="noConversion"/>
  </si>
  <si>
    <t>车辆保险费</t>
    <phoneticPr fontId="13" type="noConversion"/>
  </si>
  <si>
    <t>规划馆和住房保障、城建专项工作经费</t>
    <phoneticPr fontId="13" type="noConversion"/>
  </si>
  <si>
    <r>
      <t>备注：本表按照政府收支分类科目列示到</t>
    </r>
    <r>
      <rPr>
        <b/>
        <sz val="10"/>
        <color indexed="8"/>
        <rFont val="宋体"/>
        <family val="3"/>
        <charset val="134"/>
      </rPr>
      <t>项级</t>
    </r>
    <r>
      <rPr>
        <sz val="10"/>
        <color indexed="8"/>
        <rFont val="宋体"/>
        <family val="3"/>
        <charset val="134"/>
      </rPr>
      <t>科目</t>
    </r>
  </si>
  <si>
    <t>一般公共预算支出表</t>
    <phoneticPr fontId="1" type="noConversion"/>
  </si>
  <si>
    <t xml:space="preserve">     财政拨款收支总表</t>
    <phoneticPr fontId="5" type="noConversion"/>
  </si>
  <si>
    <t>收                             入</t>
  </si>
  <si>
    <t>支                        出</t>
  </si>
  <si>
    <t>项            目</t>
  </si>
  <si>
    <t>金额</t>
  </si>
  <si>
    <t>项             目</t>
  </si>
  <si>
    <t>一、公共预算财政拨款收入</t>
    <phoneticPr fontId="5" type="noConversion"/>
  </si>
  <si>
    <t>一、基本支出</t>
  </si>
  <si>
    <t>二、政府性基金收入</t>
    <phoneticPr fontId="5" type="noConversion"/>
  </si>
  <si>
    <t xml:space="preserve">    1、工资福利支出（机关）</t>
    <phoneticPr fontId="5" type="noConversion"/>
  </si>
  <si>
    <t>三、事业收入</t>
    <phoneticPr fontId="5" type="noConversion"/>
  </si>
  <si>
    <t xml:space="preserve">    1、工资福利支出（事业）</t>
    <phoneticPr fontId="5" type="noConversion"/>
  </si>
  <si>
    <t>四、事业单位经营收入</t>
    <phoneticPr fontId="5" type="noConversion"/>
  </si>
  <si>
    <t xml:space="preserve">    3、商品和服务支出（机关）</t>
    <phoneticPr fontId="5" type="noConversion"/>
  </si>
  <si>
    <t xml:space="preserve">    4、商品和服务支出（事业）</t>
    <phoneticPr fontId="5" type="noConversion"/>
  </si>
  <si>
    <t>六、上年结转</t>
    <phoneticPr fontId="5" type="noConversion"/>
  </si>
  <si>
    <t xml:space="preserve">    5、对个人和家庭的补助</t>
    <phoneticPr fontId="5" type="noConversion"/>
  </si>
  <si>
    <t>二、项目支出</t>
  </si>
  <si>
    <t xml:space="preserve">    4、行政事业性项目</t>
    <phoneticPr fontId="5" type="noConversion"/>
  </si>
  <si>
    <t xml:space="preserve">    5、对企事业单位的补贴</t>
    <phoneticPr fontId="5" type="noConversion"/>
  </si>
  <si>
    <t xml:space="preserve">    6、基本建设支出</t>
    <phoneticPr fontId="5" type="noConversion"/>
  </si>
  <si>
    <t xml:space="preserve">    7、其他资本性支出</t>
    <phoneticPr fontId="5" type="noConversion"/>
  </si>
  <si>
    <t xml:space="preserve">    8、其他支出</t>
    <phoneticPr fontId="5" type="noConversion"/>
  </si>
  <si>
    <t>收  入  总  计</t>
  </si>
  <si>
    <t>支　出　总　计</t>
  </si>
  <si>
    <t>2019年预算数</t>
    <phoneticPr fontId="1" type="noConversion"/>
  </si>
  <si>
    <t xml:space="preserve">填报单位：XXX（部门）                                             </t>
  </si>
  <si>
    <t>单位：万元</t>
  </si>
  <si>
    <t>本年政府性基金预算财政拨款支出</t>
  </si>
  <si>
    <t>001</t>
    <phoneticPr fontId="5" type="noConversion"/>
  </si>
  <si>
    <t>市本级预算单位</t>
    <phoneticPr fontId="5" type="noConversion"/>
  </si>
  <si>
    <t>001011</t>
    <phoneticPr fontId="5" type="noConversion"/>
  </si>
  <si>
    <t>西藏昌都市住房和城乡建设局</t>
    <phoneticPr fontId="5" type="noConversion"/>
  </si>
  <si>
    <t>政府性基金预算支出表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</si>
</sst>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#,##0.00_);[Red]\(#,##0.00\)"/>
    <numFmt numFmtId="178" formatCode="#,##0.00_ 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indexed="8"/>
      <name val="仿宋"/>
      <family val="3"/>
      <charset val="134"/>
    </font>
    <font>
      <sz val="18"/>
      <color indexed="8"/>
      <name val="方正小标宋简体"/>
      <charset val="134"/>
    </font>
    <font>
      <sz val="10.5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.5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6"/>
      <color indexed="8"/>
      <name val="宋体"/>
      <family val="3"/>
      <charset val="134"/>
    </font>
    <font>
      <sz val="16"/>
      <color indexed="8"/>
      <name val="仿宋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176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49" fontId="9" fillId="0" borderId="2" xfId="0" applyNumberFormat="1" applyFont="1" applyFill="1" applyBorder="1" applyAlignment="1">
      <alignment vertical="center"/>
    </xf>
    <xf numFmtId="177" fontId="8" fillId="0" borderId="3" xfId="0" applyNumberFormat="1" applyFont="1" applyFill="1" applyBorder="1" applyAlignment="1" applyProtection="1">
      <alignment horizontal="right" vertical="center"/>
    </xf>
    <xf numFmtId="0" fontId="7" fillId="0" borderId="2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justify" vertical="center" wrapText="1"/>
    </xf>
    <xf numFmtId="176" fontId="7" fillId="0" borderId="2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176" fontId="9" fillId="0" borderId="2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4" fontId="9" fillId="0" borderId="2" xfId="0" applyNumberFormat="1" applyFont="1" applyFill="1" applyBorder="1" applyAlignment="1">
      <alignment horizontal="left" vertical="center"/>
    </xf>
    <xf numFmtId="176" fontId="10" fillId="0" borderId="2" xfId="0" applyNumberFormat="1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left" vertical="center"/>
    </xf>
    <xf numFmtId="0" fontId="0" fillId="0" borderId="2" xfId="0" applyBorder="1">
      <alignment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176" fontId="9" fillId="0" borderId="2" xfId="0" applyNumberFormat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ill="1" applyBorder="1" applyAlignment="1" applyProtection="1">
      <alignment vertical="center"/>
    </xf>
    <xf numFmtId="177" fontId="0" fillId="0" borderId="3" xfId="0" applyNumberFormat="1" applyFont="1" applyFill="1" applyBorder="1" applyAlignment="1" applyProtection="1">
      <alignment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2" xfId="0" applyNumberFormat="1" applyFill="1" applyBorder="1" applyAlignment="1">
      <alignment horizontal="right"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8" xfId="0" applyNumberFormat="1" applyFill="1" applyBorder="1" applyAlignment="1" applyProtection="1">
      <alignment vertical="center"/>
    </xf>
    <xf numFmtId="0" fontId="0" fillId="0" borderId="2" xfId="0" applyFill="1" applyBorder="1" applyAlignment="1">
      <alignment vertical="center"/>
    </xf>
    <xf numFmtId="177" fontId="0" fillId="0" borderId="2" xfId="0" applyNumberFormat="1" applyFont="1" applyFill="1" applyBorder="1" applyAlignment="1" applyProtection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/>
    <xf numFmtId="0" fontId="0" fillId="0" borderId="2" xfId="0" applyNumberFormat="1" applyFont="1" applyFill="1" applyBorder="1" applyAlignment="1" applyProtection="1">
      <alignment vertical="center"/>
    </xf>
    <xf numFmtId="177" fontId="0" fillId="0" borderId="2" xfId="0" applyNumberFormat="1" applyFont="1" applyFill="1" applyBorder="1" applyAlignment="1">
      <alignment vertical="center" wrapText="1"/>
    </xf>
    <xf numFmtId="0" fontId="0" fillId="0" borderId="2" xfId="0" applyNumberFormat="1" applyFill="1" applyBorder="1" applyAlignment="1" applyProtection="1">
      <alignment vertical="center"/>
    </xf>
    <xf numFmtId="0" fontId="0" fillId="0" borderId="2" xfId="0" applyFill="1" applyBorder="1" applyAlignment="1">
      <alignment horizontal="left" vertical="center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49" fontId="0" fillId="0" borderId="0" xfId="0" applyNumberFormat="1">
      <alignment vertical="center"/>
    </xf>
    <xf numFmtId="49" fontId="4" fillId="0" borderId="2" xfId="0" applyNumberFormat="1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M17" sqref="M17"/>
    </sheetView>
  </sheetViews>
  <sheetFormatPr defaultRowHeight="13.5"/>
  <cols>
    <col min="2" max="2" width="21.75" customWidth="1"/>
    <col min="8" max="8" width="14.625" customWidth="1"/>
  </cols>
  <sheetData>
    <row r="1" spans="1:8" ht="22.5">
      <c r="A1" s="1" t="s">
        <v>0</v>
      </c>
      <c r="B1" s="85" t="s">
        <v>32</v>
      </c>
      <c r="C1" s="85"/>
      <c r="D1" s="85"/>
      <c r="E1" s="85"/>
      <c r="F1" s="85"/>
      <c r="G1" s="85"/>
      <c r="H1" s="85"/>
    </row>
    <row r="2" spans="1:8">
      <c r="A2" s="2" t="s">
        <v>1</v>
      </c>
      <c r="B2" s="3"/>
      <c r="C2" s="3"/>
      <c r="D2" s="4"/>
      <c r="E2" s="3"/>
      <c r="F2" s="3"/>
      <c r="G2" s="86" t="s">
        <v>2</v>
      </c>
      <c r="H2" s="87"/>
    </row>
    <row r="3" spans="1:8" ht="31.5" customHeight="1">
      <c r="A3" s="88" t="s">
        <v>3</v>
      </c>
      <c r="B3" s="88"/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pans="1:8">
      <c r="A4" s="6" t="s">
        <v>10</v>
      </c>
      <c r="B4" s="7" t="s">
        <v>11</v>
      </c>
      <c r="C4" s="6"/>
      <c r="D4" s="8"/>
      <c r="E4" s="9"/>
      <c r="F4" s="6"/>
      <c r="G4" s="6"/>
      <c r="H4" s="6"/>
    </row>
    <row r="5" spans="1:8">
      <c r="A5" s="6">
        <v>301</v>
      </c>
      <c r="B5" s="10" t="s">
        <v>12</v>
      </c>
      <c r="C5" s="6"/>
      <c r="D5" s="11">
        <f>13313795.25/10000</f>
        <v>1331.3795250000001</v>
      </c>
      <c r="E5" s="9"/>
      <c r="F5" s="6"/>
      <c r="G5" s="6"/>
      <c r="H5" s="6"/>
    </row>
    <row r="6" spans="1:8">
      <c r="A6" s="12">
        <v>302</v>
      </c>
      <c r="B6" s="10" t="s">
        <v>13</v>
      </c>
      <c r="C6" s="6"/>
      <c r="D6" s="11">
        <f>2697342.96/10000</f>
        <v>269.73429599999997</v>
      </c>
      <c r="E6" s="9"/>
      <c r="F6" s="6"/>
      <c r="G6" s="6"/>
      <c r="H6" s="6"/>
    </row>
    <row r="7" spans="1:8">
      <c r="A7" s="12">
        <v>303</v>
      </c>
      <c r="B7" s="10" t="s">
        <v>14</v>
      </c>
      <c r="C7" s="6"/>
      <c r="D7" s="11">
        <f>1166990/10000</f>
        <v>116.699</v>
      </c>
      <c r="E7" s="9"/>
      <c r="F7" s="6"/>
      <c r="G7" s="6"/>
      <c r="H7" s="6"/>
    </row>
    <row r="8" spans="1:8">
      <c r="A8" s="6">
        <v>500102</v>
      </c>
      <c r="B8" s="10" t="s">
        <v>15</v>
      </c>
      <c r="C8" s="6"/>
      <c r="D8" s="11"/>
      <c r="E8" s="11">
        <f>1156155.77/10000</f>
        <v>115.615577</v>
      </c>
      <c r="F8" s="6"/>
      <c r="G8" s="6"/>
      <c r="H8" s="6"/>
    </row>
    <row r="9" spans="1:8">
      <c r="A9" s="7"/>
      <c r="B9" s="7"/>
      <c r="C9" s="6"/>
      <c r="D9" s="11"/>
      <c r="E9" s="11"/>
      <c r="F9" s="6"/>
      <c r="G9" s="6"/>
      <c r="H9" s="6"/>
    </row>
    <row r="10" spans="1:8">
      <c r="A10" s="6"/>
      <c r="B10" s="6"/>
      <c r="C10" s="6"/>
      <c r="D10" s="11"/>
      <c r="E10" s="11"/>
      <c r="F10" s="6"/>
      <c r="G10" s="6"/>
      <c r="H10" s="6"/>
    </row>
    <row r="11" spans="1:8">
      <c r="A11" s="6"/>
      <c r="B11" s="6"/>
      <c r="C11" s="6"/>
      <c r="D11" s="11"/>
      <c r="E11" s="11"/>
      <c r="F11" s="6"/>
      <c r="G11" s="6"/>
      <c r="H11" s="6"/>
    </row>
    <row r="12" spans="1:8">
      <c r="A12" s="6"/>
      <c r="B12" s="6"/>
      <c r="C12" s="6"/>
      <c r="D12" s="11"/>
      <c r="E12" s="11"/>
      <c r="F12" s="6"/>
      <c r="G12" s="6"/>
      <c r="H12" s="6"/>
    </row>
    <row r="13" spans="1:8">
      <c r="A13" s="6"/>
      <c r="B13" s="6"/>
      <c r="C13" s="6"/>
      <c r="D13" s="11"/>
      <c r="E13" s="11"/>
      <c r="F13" s="6"/>
      <c r="G13" s="6"/>
      <c r="H13" s="6"/>
    </row>
    <row r="14" spans="1:8">
      <c r="A14" s="6"/>
      <c r="B14" s="6"/>
      <c r="C14" s="6"/>
      <c r="D14" s="11"/>
      <c r="E14" s="11"/>
      <c r="F14" s="6"/>
      <c r="G14" s="6"/>
      <c r="H14" s="6"/>
    </row>
    <row r="15" spans="1:8">
      <c r="A15" s="6"/>
      <c r="B15" s="6"/>
      <c r="C15" s="6"/>
      <c r="D15" s="11"/>
      <c r="E15" s="11"/>
      <c r="F15" s="6"/>
      <c r="G15" s="6"/>
      <c r="H15" s="6"/>
    </row>
    <row r="16" spans="1:8">
      <c r="A16" s="6"/>
      <c r="B16" s="6"/>
      <c r="C16" s="6"/>
      <c r="D16" s="11"/>
      <c r="E16" s="11"/>
      <c r="F16" s="6"/>
      <c r="G16" s="6"/>
      <c r="H16" s="6"/>
    </row>
    <row r="17" spans="1:8">
      <c r="A17" s="89" t="s">
        <v>16</v>
      </c>
      <c r="B17" s="89"/>
      <c r="C17" s="8">
        <f>SUM(D17:E17)</f>
        <v>1833.428398</v>
      </c>
      <c r="D17" s="11">
        <f>SUM(D4:D16)</f>
        <v>1717.812821</v>
      </c>
      <c r="E17" s="11">
        <f>SUM(E4:E16)</f>
        <v>115.615577</v>
      </c>
      <c r="F17" s="6"/>
      <c r="G17" s="6"/>
      <c r="H17" s="6"/>
    </row>
  </sheetData>
  <mergeCells count="4">
    <mergeCell ref="B1:H1"/>
    <mergeCell ref="G2:H2"/>
    <mergeCell ref="A3:B3"/>
    <mergeCell ref="A17:B17"/>
  </mergeCells>
  <phoneticPr fontId="1" type="noConversion"/>
  <printOptions horizontalCentered="1"/>
  <pageMargins left="0.70866141732283472" right="0.70866141732283472" top="1.3385826771653544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activeCell="L22" sqref="L22"/>
    </sheetView>
  </sheetViews>
  <sheetFormatPr defaultRowHeight="13.5"/>
  <cols>
    <col min="2" max="2" width="21.125" customWidth="1"/>
    <col min="3" max="3" width="11.625" customWidth="1"/>
    <col min="5" max="5" width="11.125" customWidth="1"/>
  </cols>
  <sheetData>
    <row r="1" spans="1:12" ht="22.5">
      <c r="A1" s="13" t="s">
        <v>0</v>
      </c>
      <c r="B1" s="14"/>
      <c r="C1" s="92" t="s">
        <v>33</v>
      </c>
      <c r="D1" s="92"/>
      <c r="E1" s="92"/>
      <c r="F1" s="92"/>
      <c r="G1" s="92"/>
      <c r="H1" s="92"/>
      <c r="I1" s="92"/>
      <c r="J1" s="92"/>
      <c r="K1" s="92"/>
      <c r="L1" s="92"/>
    </row>
    <row r="2" spans="1:12" ht="14.25">
      <c r="A2" s="15" t="s">
        <v>1</v>
      </c>
      <c r="B2" s="15"/>
      <c r="C2" s="16"/>
      <c r="D2" s="17"/>
      <c r="E2" s="18"/>
      <c r="F2" s="17"/>
      <c r="G2" s="17"/>
      <c r="H2" s="17"/>
      <c r="I2" s="17"/>
      <c r="J2" s="17"/>
      <c r="K2" s="90" t="s">
        <v>2</v>
      </c>
      <c r="L2" s="90"/>
    </row>
    <row r="3" spans="1:12" ht="42.75">
      <c r="A3" s="91" t="s">
        <v>3</v>
      </c>
      <c r="B3" s="91"/>
      <c r="C3" s="19" t="s">
        <v>4</v>
      </c>
      <c r="D3" s="20" t="s">
        <v>17</v>
      </c>
      <c r="E3" s="20" t="s">
        <v>18</v>
      </c>
      <c r="F3" s="20" t="s">
        <v>19</v>
      </c>
      <c r="G3" s="20" t="s">
        <v>20</v>
      </c>
      <c r="H3" s="20" t="s">
        <v>21</v>
      </c>
      <c r="I3" s="20" t="s">
        <v>22</v>
      </c>
      <c r="J3" s="20" t="s">
        <v>23</v>
      </c>
      <c r="K3" s="20" t="s">
        <v>24</v>
      </c>
      <c r="L3" s="20" t="s">
        <v>25</v>
      </c>
    </row>
    <row r="4" spans="1:12" ht="14.25">
      <c r="A4" s="21" t="s">
        <v>26</v>
      </c>
      <c r="B4" s="22" t="s">
        <v>27</v>
      </c>
      <c r="C4" s="23"/>
      <c r="D4" s="21"/>
      <c r="E4" s="23"/>
      <c r="F4" s="21"/>
      <c r="G4" s="21"/>
      <c r="H4" s="21"/>
      <c r="I4" s="21"/>
      <c r="J4" s="21"/>
      <c r="K4" s="21"/>
      <c r="L4" s="21"/>
    </row>
    <row r="5" spans="1:12" ht="14.25">
      <c r="A5" s="24" t="s">
        <v>28</v>
      </c>
      <c r="B5" s="24" t="s">
        <v>29</v>
      </c>
      <c r="C5" s="25">
        <f>18334283.98/10000</f>
        <v>1833.428398</v>
      </c>
      <c r="D5" s="21"/>
      <c r="E5" s="19"/>
      <c r="F5" s="21"/>
      <c r="G5" s="21"/>
      <c r="H5" s="21"/>
      <c r="I5" s="21"/>
      <c r="J5" s="21"/>
      <c r="K5" s="21"/>
      <c r="L5" s="21"/>
    </row>
    <row r="6" spans="1:12" ht="14.25">
      <c r="A6" s="24" t="s">
        <v>30</v>
      </c>
      <c r="B6" s="24" t="s">
        <v>31</v>
      </c>
      <c r="C6" s="25">
        <f>18334283.98/10000</f>
        <v>1833.428398</v>
      </c>
      <c r="D6" s="21"/>
      <c r="E6" s="25">
        <f>18334283.98/10000</f>
        <v>1833.428398</v>
      </c>
      <c r="F6" s="21"/>
      <c r="G6" s="21"/>
      <c r="H6" s="21"/>
      <c r="I6" s="21"/>
      <c r="J6" s="21"/>
      <c r="K6" s="21"/>
      <c r="L6" s="21"/>
    </row>
    <row r="7" spans="1:12">
      <c r="A7" s="12"/>
      <c r="B7" s="6"/>
      <c r="C7" s="26"/>
      <c r="D7" s="6"/>
      <c r="E7" s="26"/>
      <c r="F7" s="6"/>
      <c r="G7" s="6"/>
      <c r="H7" s="6"/>
      <c r="I7" s="6"/>
      <c r="J7" s="6"/>
      <c r="K7" s="6"/>
      <c r="L7" s="6"/>
    </row>
    <row r="8" spans="1:12">
      <c r="A8" s="7"/>
      <c r="B8" s="7"/>
      <c r="C8" s="9"/>
      <c r="D8" s="6"/>
      <c r="E8" s="9"/>
      <c r="F8" s="6"/>
      <c r="G8" s="6"/>
      <c r="H8" s="6"/>
      <c r="I8" s="6"/>
      <c r="J8" s="6"/>
      <c r="K8" s="6"/>
      <c r="L8" s="6"/>
    </row>
    <row r="9" spans="1:12">
      <c r="A9" s="7"/>
      <c r="B9" s="7"/>
      <c r="C9" s="9"/>
      <c r="D9" s="6"/>
      <c r="E9" s="9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9"/>
      <c r="D10" s="6"/>
      <c r="E10" s="9"/>
      <c r="F10" s="6"/>
      <c r="G10" s="6"/>
      <c r="H10" s="6"/>
      <c r="I10" s="6"/>
      <c r="J10" s="6"/>
      <c r="K10" s="6"/>
      <c r="L10" s="6"/>
    </row>
    <row r="11" spans="1:12">
      <c r="A11" s="6"/>
      <c r="B11" s="6"/>
      <c r="C11" s="9"/>
      <c r="D11" s="6"/>
      <c r="E11" s="9"/>
      <c r="F11" s="6"/>
      <c r="G11" s="6"/>
      <c r="H11" s="6"/>
      <c r="I11" s="6"/>
      <c r="J11" s="6"/>
      <c r="K11" s="6"/>
      <c r="L11" s="6"/>
    </row>
    <row r="12" spans="1:12">
      <c r="A12" s="6"/>
      <c r="B12" s="6"/>
      <c r="C12" s="9"/>
      <c r="D12" s="6"/>
      <c r="E12" s="9"/>
      <c r="F12" s="6"/>
      <c r="G12" s="6"/>
      <c r="H12" s="6"/>
      <c r="I12" s="6"/>
      <c r="J12" s="6"/>
      <c r="K12" s="6"/>
      <c r="L12" s="6"/>
    </row>
    <row r="13" spans="1:12">
      <c r="A13" s="6"/>
      <c r="B13" s="6"/>
      <c r="C13" s="9"/>
      <c r="D13" s="6"/>
      <c r="E13" s="9"/>
      <c r="F13" s="6"/>
      <c r="G13" s="6"/>
      <c r="H13" s="6"/>
      <c r="I13" s="6"/>
      <c r="J13" s="6"/>
      <c r="K13" s="6"/>
      <c r="L13" s="6"/>
    </row>
    <row r="14" spans="1:12">
      <c r="A14" s="6"/>
      <c r="B14" s="6"/>
      <c r="C14" s="9"/>
      <c r="D14" s="6"/>
      <c r="E14" s="9"/>
      <c r="F14" s="6"/>
      <c r="G14" s="6"/>
      <c r="H14" s="6"/>
      <c r="I14" s="6"/>
      <c r="J14" s="6"/>
      <c r="K14" s="6"/>
      <c r="L14" s="6"/>
    </row>
    <row r="15" spans="1:12">
      <c r="A15" s="6"/>
      <c r="B15" s="6"/>
      <c r="C15" s="9"/>
      <c r="D15" s="6"/>
      <c r="E15" s="9"/>
      <c r="F15" s="6"/>
      <c r="G15" s="6"/>
      <c r="H15" s="6"/>
      <c r="I15" s="6"/>
      <c r="J15" s="6"/>
      <c r="K15" s="6"/>
      <c r="L15" s="6"/>
    </row>
    <row r="16" spans="1:12">
      <c r="A16" s="89" t="s">
        <v>16</v>
      </c>
      <c r="B16" s="89"/>
      <c r="C16" s="26"/>
      <c r="D16" s="6"/>
      <c r="E16" s="26"/>
      <c r="F16" s="6"/>
      <c r="G16" s="6"/>
      <c r="H16" s="6"/>
      <c r="I16" s="6"/>
      <c r="J16" s="6"/>
      <c r="K16" s="6"/>
      <c r="L16" s="6"/>
    </row>
  </sheetData>
  <mergeCells count="4">
    <mergeCell ref="K2:L2"/>
    <mergeCell ref="A3:B3"/>
    <mergeCell ref="A16:B16"/>
    <mergeCell ref="C1:L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activeCell="F25" sqref="F25"/>
    </sheetView>
  </sheetViews>
  <sheetFormatPr defaultRowHeight="13.5"/>
  <cols>
    <col min="2" max="2" width="34" customWidth="1"/>
    <col min="3" max="3" width="33.875" customWidth="1"/>
    <col min="4" max="4" width="31.375" customWidth="1"/>
  </cols>
  <sheetData>
    <row r="1" spans="1:4" ht="22.5">
      <c r="A1" s="1" t="s">
        <v>0</v>
      </c>
      <c r="B1" s="92" t="s">
        <v>54</v>
      </c>
      <c r="C1" s="92"/>
      <c r="D1" s="92"/>
    </row>
    <row r="2" spans="1:4">
      <c r="A2" s="27" t="s">
        <v>1</v>
      </c>
      <c r="D2" t="s">
        <v>2</v>
      </c>
    </row>
    <row r="3" spans="1:4">
      <c r="A3" s="88" t="s">
        <v>34</v>
      </c>
      <c r="B3" s="88"/>
      <c r="C3" s="88" t="s">
        <v>35</v>
      </c>
      <c r="D3" s="88"/>
    </row>
    <row r="4" spans="1:4">
      <c r="A4" s="5" t="s">
        <v>36</v>
      </c>
      <c r="B4" s="5" t="s">
        <v>37</v>
      </c>
      <c r="C4" s="5" t="s">
        <v>36</v>
      </c>
      <c r="D4" s="5" t="s">
        <v>37</v>
      </c>
    </row>
    <row r="5" spans="1:4" ht="38.25">
      <c r="A5" s="28" t="s">
        <v>38</v>
      </c>
      <c r="B5" s="29">
        <f>18334283.98/10000</f>
        <v>1833.428398</v>
      </c>
      <c r="C5" s="28" t="s">
        <v>39</v>
      </c>
      <c r="D5" s="29">
        <f>18334283.98/10000</f>
        <v>1833.428398</v>
      </c>
    </row>
    <row r="6" spans="1:4" ht="51">
      <c r="A6" s="28" t="s">
        <v>40</v>
      </c>
      <c r="B6" s="29"/>
      <c r="C6" s="28" t="s">
        <v>41</v>
      </c>
      <c r="D6" s="29"/>
    </row>
    <row r="7" spans="1:4" ht="25.5">
      <c r="A7" s="28" t="s">
        <v>42</v>
      </c>
      <c r="B7" s="29"/>
      <c r="C7" s="28" t="s">
        <v>43</v>
      </c>
      <c r="D7" s="29"/>
    </row>
    <row r="8" spans="1:4" ht="38.25">
      <c r="A8" s="28" t="s">
        <v>44</v>
      </c>
      <c r="B8" s="29"/>
      <c r="C8" s="28" t="s">
        <v>45</v>
      </c>
      <c r="D8" s="29"/>
    </row>
    <row r="9" spans="1:4" ht="25.5">
      <c r="A9" s="28" t="s">
        <v>46</v>
      </c>
      <c r="B9" s="29"/>
      <c r="C9" s="28" t="s">
        <v>47</v>
      </c>
      <c r="D9" s="29"/>
    </row>
    <row r="10" spans="1:4">
      <c r="A10" s="5"/>
      <c r="B10" s="29"/>
      <c r="C10" s="28" t="s">
        <v>48</v>
      </c>
      <c r="D10" s="29"/>
    </row>
    <row r="11" spans="1:4">
      <c r="A11" s="5"/>
      <c r="B11" s="29"/>
      <c r="C11" s="5"/>
      <c r="D11" s="29"/>
    </row>
    <row r="12" spans="1:4" ht="25.5">
      <c r="A12" s="5" t="s">
        <v>49</v>
      </c>
      <c r="B12" s="29">
        <f>18334283.98/10000</f>
        <v>1833.428398</v>
      </c>
      <c r="C12" s="5" t="s">
        <v>50</v>
      </c>
      <c r="D12" s="29">
        <f>18334283.98/10000</f>
        <v>1833.428398</v>
      </c>
    </row>
    <row r="13" spans="1:4" ht="38.25">
      <c r="A13" s="28" t="s">
        <v>25</v>
      </c>
      <c r="B13" s="29"/>
      <c r="C13" s="5"/>
      <c r="D13" s="29"/>
    </row>
    <row r="14" spans="1:4">
      <c r="A14" s="28" t="s">
        <v>17</v>
      </c>
      <c r="B14" s="29"/>
      <c r="C14" s="28" t="s">
        <v>51</v>
      </c>
      <c r="D14" s="29"/>
    </row>
    <row r="15" spans="1:4">
      <c r="A15" s="5"/>
      <c r="B15" s="29"/>
      <c r="C15" s="5"/>
      <c r="D15" s="29"/>
    </row>
    <row r="16" spans="1:4" ht="25.5">
      <c r="A16" s="5" t="s">
        <v>52</v>
      </c>
      <c r="B16" s="29">
        <f>18334283.98/10000</f>
        <v>1833.428398</v>
      </c>
      <c r="C16" s="5" t="s">
        <v>53</v>
      </c>
      <c r="D16" s="29">
        <f>18334283.98/10000</f>
        <v>1833.428398</v>
      </c>
    </row>
  </sheetData>
  <mergeCells count="3">
    <mergeCell ref="A3:B3"/>
    <mergeCell ref="C3:D3"/>
    <mergeCell ref="B1:D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K9" sqref="K9"/>
    </sheetView>
  </sheetViews>
  <sheetFormatPr defaultRowHeight="13.5"/>
  <cols>
    <col min="2" max="2" width="30.625" customWidth="1"/>
    <col min="4" max="4" width="12.75" customWidth="1"/>
    <col min="7" max="7" width="46.25" customWidth="1"/>
  </cols>
  <sheetData>
    <row r="1" spans="1:7" ht="17.25" customHeight="1">
      <c r="A1" s="1" t="s">
        <v>0</v>
      </c>
      <c r="B1" s="92" t="s">
        <v>94</v>
      </c>
      <c r="C1" s="92"/>
      <c r="D1" s="92"/>
      <c r="E1" s="92"/>
      <c r="F1" s="92"/>
      <c r="G1" s="92"/>
    </row>
    <row r="2" spans="1:7">
      <c r="A2" s="94" t="s">
        <v>1</v>
      </c>
      <c r="B2" s="94"/>
      <c r="D2" s="30"/>
      <c r="E2" s="87" t="s">
        <v>2</v>
      </c>
      <c r="F2" s="87"/>
      <c r="G2" s="87"/>
    </row>
    <row r="3" spans="1:7">
      <c r="A3" s="88" t="s">
        <v>55</v>
      </c>
      <c r="B3" s="88"/>
      <c r="C3" s="95" t="s">
        <v>56</v>
      </c>
      <c r="D3" s="96"/>
      <c r="E3" s="96"/>
      <c r="F3" s="97"/>
      <c r="G3" s="98" t="s">
        <v>57</v>
      </c>
    </row>
    <row r="4" spans="1:7" ht="16.5" customHeight="1">
      <c r="A4" s="5" t="s">
        <v>10</v>
      </c>
      <c r="B4" s="12" t="s">
        <v>11</v>
      </c>
      <c r="C4" s="5" t="s">
        <v>4</v>
      </c>
      <c r="D4" s="26" t="s">
        <v>58</v>
      </c>
      <c r="E4" s="5" t="s">
        <v>59</v>
      </c>
      <c r="F4" s="51" t="s">
        <v>60</v>
      </c>
      <c r="G4" s="99"/>
    </row>
    <row r="5" spans="1:7">
      <c r="A5" s="31">
        <v>301</v>
      </c>
      <c r="B5" s="31" t="s">
        <v>61</v>
      </c>
      <c r="C5" s="31"/>
      <c r="D5" s="32">
        <f>SUM(D6:D14)</f>
        <v>1331.3795249999998</v>
      </c>
      <c r="E5" s="33"/>
      <c r="F5" s="34"/>
      <c r="G5" s="35"/>
    </row>
    <row r="6" spans="1:7" ht="15" customHeight="1">
      <c r="A6" s="35">
        <v>30101</v>
      </c>
      <c r="B6" s="35" t="s">
        <v>62</v>
      </c>
      <c r="C6" s="34"/>
      <c r="D6" s="36">
        <v>248.19720000000001</v>
      </c>
      <c r="E6" s="33"/>
      <c r="F6" s="34"/>
      <c r="G6" s="35" t="s">
        <v>63</v>
      </c>
    </row>
    <row r="7" spans="1:7">
      <c r="A7" s="35">
        <v>30102</v>
      </c>
      <c r="B7" s="37" t="s">
        <v>64</v>
      </c>
      <c r="C7" s="34"/>
      <c r="D7" s="36">
        <v>581.75519999999995</v>
      </c>
      <c r="E7" s="33"/>
      <c r="F7" s="34"/>
      <c r="G7" s="35"/>
    </row>
    <row r="8" spans="1:7">
      <c r="A8" s="35">
        <v>30103</v>
      </c>
      <c r="B8" s="35" t="s">
        <v>65</v>
      </c>
      <c r="C8" s="34"/>
      <c r="D8" s="36">
        <v>72.104699999999994</v>
      </c>
      <c r="E8" s="33"/>
      <c r="F8" s="34"/>
      <c r="G8" s="35"/>
    </row>
    <row r="9" spans="1:7">
      <c r="A9" s="35">
        <v>30108</v>
      </c>
      <c r="B9" s="35" t="s">
        <v>66</v>
      </c>
      <c r="C9" s="34"/>
      <c r="D9" s="36">
        <v>193.471329</v>
      </c>
      <c r="E9" s="33"/>
      <c r="F9" s="34"/>
      <c r="G9" s="35"/>
    </row>
    <row r="10" spans="1:7">
      <c r="A10" s="35">
        <v>30111</v>
      </c>
      <c r="B10" s="35" t="s">
        <v>67</v>
      </c>
      <c r="C10" s="34"/>
      <c r="D10" s="36">
        <v>19.000384</v>
      </c>
      <c r="E10" s="33"/>
      <c r="F10" s="34"/>
      <c r="G10" s="35"/>
    </row>
    <row r="11" spans="1:7">
      <c r="A11" s="35">
        <v>30110</v>
      </c>
      <c r="B11" s="35" t="s">
        <v>68</v>
      </c>
      <c r="C11" s="34"/>
      <c r="D11" s="36">
        <v>74.988888000000003</v>
      </c>
      <c r="E11" s="33"/>
      <c r="F11" s="34"/>
      <c r="G11" s="35"/>
    </row>
    <row r="12" spans="1:7">
      <c r="A12" s="35">
        <v>30113</v>
      </c>
      <c r="B12" s="35" t="s">
        <v>69</v>
      </c>
      <c r="C12" s="34"/>
      <c r="D12" s="36">
        <v>111.10442399999999</v>
      </c>
      <c r="E12" s="33"/>
      <c r="F12" s="34"/>
      <c r="G12" s="35"/>
    </row>
    <row r="13" spans="1:7">
      <c r="A13" s="35">
        <v>30112</v>
      </c>
      <c r="B13" s="35" t="s">
        <v>70</v>
      </c>
      <c r="C13" s="34"/>
      <c r="D13" s="36">
        <v>10.5936</v>
      </c>
      <c r="E13" s="33"/>
      <c r="F13" s="34"/>
      <c r="G13" s="35"/>
    </row>
    <row r="14" spans="1:7">
      <c r="A14" s="35">
        <v>30199</v>
      </c>
      <c r="B14" s="35" t="s">
        <v>71</v>
      </c>
      <c r="C14" s="34"/>
      <c r="D14" s="36">
        <v>20.163799999999998</v>
      </c>
      <c r="E14" s="33"/>
      <c r="F14" s="34"/>
      <c r="G14" s="35"/>
    </row>
    <row r="15" spans="1:7">
      <c r="A15" s="31">
        <v>302</v>
      </c>
      <c r="B15" s="31" t="s">
        <v>72</v>
      </c>
      <c r="C15" s="31"/>
      <c r="D15" s="38"/>
      <c r="E15" s="39">
        <f>SUM(E16:E25)</f>
        <v>269.73429600000009</v>
      </c>
      <c r="F15" s="31"/>
      <c r="G15" s="35"/>
    </row>
    <row r="16" spans="1:7">
      <c r="A16" s="35">
        <v>30201</v>
      </c>
      <c r="B16" s="35" t="s">
        <v>73</v>
      </c>
      <c r="C16" s="34"/>
      <c r="D16" s="33"/>
      <c r="E16" s="40">
        <v>9.2189999999999994</v>
      </c>
      <c r="F16" s="34"/>
      <c r="G16" s="35"/>
    </row>
    <row r="17" spans="1:7">
      <c r="A17" s="35">
        <v>30202</v>
      </c>
      <c r="B17" s="35" t="s">
        <v>74</v>
      </c>
      <c r="C17" s="34"/>
      <c r="D17" s="33"/>
      <c r="E17" s="36">
        <v>7.9939999999999998</v>
      </c>
      <c r="F17" s="34"/>
      <c r="G17" s="35" t="s">
        <v>75</v>
      </c>
    </row>
    <row r="18" spans="1:7">
      <c r="A18" s="35">
        <v>30207</v>
      </c>
      <c r="B18" s="35" t="s">
        <v>76</v>
      </c>
      <c r="C18" s="34"/>
      <c r="D18" s="33"/>
      <c r="E18" s="40">
        <v>9.06</v>
      </c>
      <c r="F18" s="34"/>
      <c r="G18" s="35"/>
    </row>
    <row r="19" spans="1:7" ht="24">
      <c r="A19" s="35">
        <v>30231</v>
      </c>
      <c r="B19" s="35" t="s">
        <v>77</v>
      </c>
      <c r="C19" s="34"/>
      <c r="D19" s="33"/>
      <c r="E19" s="40">
        <v>59.045168000000004</v>
      </c>
      <c r="F19" s="34"/>
      <c r="G19" s="35" t="s">
        <v>78</v>
      </c>
    </row>
    <row r="20" spans="1:7">
      <c r="A20" s="35">
        <v>30211</v>
      </c>
      <c r="B20" s="35" t="s">
        <v>79</v>
      </c>
      <c r="C20" s="34"/>
      <c r="D20" s="33"/>
      <c r="E20" s="40">
        <v>151.35400000000001</v>
      </c>
      <c r="F20" s="34"/>
      <c r="G20" s="41"/>
    </row>
    <row r="21" spans="1:7">
      <c r="A21" s="35">
        <v>30208</v>
      </c>
      <c r="B21" s="35" t="s">
        <v>80</v>
      </c>
      <c r="C21" s="34"/>
      <c r="D21" s="33"/>
      <c r="E21" s="40">
        <v>3.5</v>
      </c>
      <c r="F21" s="34"/>
      <c r="G21" s="35"/>
    </row>
    <row r="22" spans="1:7">
      <c r="A22" s="35">
        <v>30217</v>
      </c>
      <c r="B22" s="35" t="s">
        <v>81</v>
      </c>
      <c r="C22" s="34"/>
      <c r="D22" s="33"/>
      <c r="E22" s="40">
        <v>10.367000000000001</v>
      </c>
      <c r="F22" s="34"/>
      <c r="G22" s="35"/>
    </row>
    <row r="23" spans="1:7">
      <c r="A23" s="35">
        <v>30228</v>
      </c>
      <c r="B23" s="35" t="s">
        <v>82</v>
      </c>
      <c r="C23" s="34"/>
      <c r="D23" s="33"/>
      <c r="E23" s="40">
        <v>17.305128</v>
      </c>
      <c r="F23" s="34"/>
      <c r="G23" s="35"/>
    </row>
    <row r="24" spans="1:7">
      <c r="A24" s="35">
        <v>30229</v>
      </c>
      <c r="B24" s="35" t="s">
        <v>83</v>
      </c>
      <c r="C24" s="34"/>
      <c r="D24" s="33"/>
      <c r="E24" s="40">
        <v>0.42</v>
      </c>
      <c r="F24" s="34"/>
      <c r="G24" s="35"/>
    </row>
    <row r="25" spans="1:7">
      <c r="A25" s="35">
        <v>30215</v>
      </c>
      <c r="B25" s="42" t="s">
        <v>84</v>
      </c>
      <c r="C25" s="34"/>
      <c r="D25" s="33"/>
      <c r="E25" s="40">
        <v>1.47</v>
      </c>
      <c r="F25" s="34"/>
      <c r="G25" s="35"/>
    </row>
    <row r="26" spans="1:7">
      <c r="A26" s="31">
        <v>303</v>
      </c>
      <c r="B26" s="31" t="s">
        <v>85</v>
      </c>
      <c r="C26" s="31"/>
      <c r="D26" s="38"/>
      <c r="E26" s="33"/>
      <c r="F26" s="32">
        <f>SUM(F27:F31)</f>
        <v>116.69899999999998</v>
      </c>
      <c r="G26" s="35"/>
    </row>
    <row r="27" spans="1:7" ht="24">
      <c r="A27" s="35">
        <v>30302</v>
      </c>
      <c r="B27" s="35" t="s">
        <v>86</v>
      </c>
      <c r="C27" s="34"/>
      <c r="D27" s="38"/>
      <c r="E27" s="33"/>
      <c r="F27" s="36">
        <v>5.1449999999999996</v>
      </c>
      <c r="G27" s="35" t="s">
        <v>87</v>
      </c>
    </row>
    <row r="28" spans="1:7">
      <c r="A28" s="35">
        <v>30305</v>
      </c>
      <c r="B28" s="35" t="s">
        <v>88</v>
      </c>
      <c r="C28" s="34"/>
      <c r="D28" s="38"/>
      <c r="E28" s="33"/>
      <c r="F28" s="36">
        <v>30.72</v>
      </c>
      <c r="G28" s="35" t="s">
        <v>89</v>
      </c>
    </row>
    <row r="29" spans="1:7">
      <c r="A29" s="35">
        <v>30313</v>
      </c>
      <c r="B29" s="35" t="s">
        <v>90</v>
      </c>
      <c r="C29" s="34"/>
      <c r="D29" s="38"/>
      <c r="E29" s="33"/>
      <c r="F29" s="36">
        <v>46.643999999999998</v>
      </c>
      <c r="G29" s="35"/>
    </row>
    <row r="30" spans="1:7">
      <c r="A30" s="35">
        <v>30307</v>
      </c>
      <c r="B30" s="35" t="s">
        <v>91</v>
      </c>
      <c r="C30" s="34"/>
      <c r="D30" s="38"/>
      <c r="E30" s="33"/>
      <c r="F30" s="36">
        <v>9.1</v>
      </c>
      <c r="G30" s="35"/>
    </row>
    <row r="31" spans="1:7" ht="24">
      <c r="A31" s="35">
        <v>30399</v>
      </c>
      <c r="B31" s="35" t="s">
        <v>92</v>
      </c>
      <c r="C31" s="34"/>
      <c r="D31" s="38"/>
      <c r="E31" s="33"/>
      <c r="F31" s="36">
        <v>25.09</v>
      </c>
      <c r="G31" s="35" t="s">
        <v>93</v>
      </c>
    </row>
    <row r="32" spans="1:7">
      <c r="A32" s="93" t="s">
        <v>4</v>
      </c>
      <c r="B32" s="93"/>
      <c r="C32" s="43">
        <f>(SUM(D32:F32))</f>
        <v>1717.812821</v>
      </c>
      <c r="D32" s="32">
        <f>(D5+D15+D26)</f>
        <v>1331.3795249999998</v>
      </c>
      <c r="E32" s="44">
        <f>(E5+E15+E26)</f>
        <v>269.73429600000009</v>
      </c>
      <c r="F32" s="43">
        <f>(F5+F15+F26)</f>
        <v>116.69899999999998</v>
      </c>
      <c r="G32" s="45"/>
    </row>
  </sheetData>
  <mergeCells count="7">
    <mergeCell ref="A32:B32"/>
    <mergeCell ref="B1:G1"/>
    <mergeCell ref="A2:B2"/>
    <mergeCell ref="E2:G2"/>
    <mergeCell ref="A3:B3"/>
    <mergeCell ref="C3:F3"/>
    <mergeCell ref="G3:G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0"/>
  <sheetViews>
    <sheetView workbookViewId="0">
      <selection activeCell="Q21" sqref="Q21"/>
    </sheetView>
  </sheetViews>
  <sheetFormatPr defaultRowHeight="13.5"/>
  <sheetData>
    <row r="1" spans="1:12" ht="22.5">
      <c r="A1" s="1" t="s">
        <v>0</v>
      </c>
      <c r="B1" s="92" t="s">
        <v>104</v>
      </c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>
      <c r="A2" s="46" t="s">
        <v>95</v>
      </c>
      <c r="B2" s="47"/>
      <c r="C2" s="47"/>
      <c r="D2" s="47"/>
      <c r="E2" s="47"/>
      <c r="F2" s="47"/>
      <c r="G2" s="47"/>
      <c r="H2" s="47"/>
      <c r="I2" s="47"/>
      <c r="J2" s="47"/>
      <c r="K2" s="100" t="s">
        <v>96</v>
      </c>
      <c r="L2" s="101"/>
    </row>
    <row r="3" spans="1:12">
      <c r="A3" s="102" t="s">
        <v>97</v>
      </c>
      <c r="B3" s="89"/>
      <c r="C3" s="89"/>
      <c r="D3" s="89"/>
      <c r="E3" s="89"/>
      <c r="F3" s="89"/>
      <c r="G3" s="102" t="s">
        <v>98</v>
      </c>
      <c r="H3" s="89"/>
      <c r="I3" s="89"/>
      <c r="J3" s="89"/>
      <c r="K3" s="89"/>
      <c r="L3" s="89"/>
    </row>
    <row r="4" spans="1:12">
      <c r="A4" s="89" t="s">
        <v>4</v>
      </c>
      <c r="B4" s="88" t="s">
        <v>99</v>
      </c>
      <c r="C4" s="89" t="s">
        <v>100</v>
      </c>
      <c r="D4" s="89"/>
      <c r="E4" s="89"/>
      <c r="F4" s="88" t="s">
        <v>81</v>
      </c>
      <c r="G4" s="89" t="s">
        <v>4</v>
      </c>
      <c r="H4" s="88" t="s">
        <v>99</v>
      </c>
      <c r="I4" s="89" t="s">
        <v>100</v>
      </c>
      <c r="J4" s="89"/>
      <c r="K4" s="89"/>
      <c r="L4" s="88" t="s">
        <v>81</v>
      </c>
    </row>
    <row r="5" spans="1:12" ht="25.5">
      <c r="A5" s="89"/>
      <c r="B5" s="88"/>
      <c r="C5" s="5" t="s">
        <v>101</v>
      </c>
      <c r="D5" s="5" t="s">
        <v>102</v>
      </c>
      <c r="E5" s="5" t="s">
        <v>103</v>
      </c>
      <c r="F5" s="88"/>
      <c r="G5" s="89"/>
      <c r="H5" s="88"/>
      <c r="I5" s="5" t="s">
        <v>101</v>
      </c>
      <c r="J5" s="5" t="s">
        <v>102</v>
      </c>
      <c r="K5" s="5" t="s">
        <v>103</v>
      </c>
      <c r="L5" s="88"/>
    </row>
    <row r="6" spans="1:12">
      <c r="A6" s="48">
        <f>427870/10000</f>
        <v>42.786999999999999</v>
      </c>
      <c r="B6" s="49"/>
      <c r="C6" s="48">
        <f>427870/10000</f>
        <v>42.786999999999999</v>
      </c>
      <c r="D6" s="49"/>
      <c r="E6" s="48">
        <f>324200/10000</f>
        <v>32.42</v>
      </c>
      <c r="F6" s="48">
        <f>103670/10000</f>
        <v>10.367000000000001</v>
      </c>
      <c r="G6" s="48">
        <f>660070/10000</f>
        <v>66.007000000000005</v>
      </c>
      <c r="H6" s="49"/>
      <c r="I6" s="48">
        <f>660070/10000</f>
        <v>66.007000000000005</v>
      </c>
      <c r="J6" s="49"/>
      <c r="K6" s="48">
        <f>556400/10000</f>
        <v>55.64</v>
      </c>
      <c r="L6" s="48">
        <f>103670/10000</f>
        <v>10.367000000000001</v>
      </c>
    </row>
    <row r="7" spans="1:12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2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1:12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</row>
    <row r="10" spans="1:12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</row>
  </sheetData>
  <mergeCells count="12">
    <mergeCell ref="I4:K4"/>
    <mergeCell ref="L4:L5"/>
    <mergeCell ref="B1:L1"/>
    <mergeCell ref="K2:L2"/>
    <mergeCell ref="A3:F3"/>
    <mergeCell ref="G3:L3"/>
    <mergeCell ref="A4:A5"/>
    <mergeCell ref="B4:B5"/>
    <mergeCell ref="C4:E4"/>
    <mergeCell ref="F4:F5"/>
    <mergeCell ref="G4:G5"/>
    <mergeCell ref="H4:H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selection activeCell="J23" sqref="J23"/>
    </sheetView>
  </sheetViews>
  <sheetFormatPr defaultRowHeight="13.5"/>
  <cols>
    <col min="1" max="1" width="29.5" customWidth="1"/>
    <col min="2" max="2" width="28.5" customWidth="1"/>
    <col min="3" max="3" width="22.875" customWidth="1"/>
    <col min="4" max="4" width="20.5" customWidth="1"/>
    <col min="5" max="5" width="20.375" customWidth="1"/>
    <col min="6" max="6" width="7.125" customWidth="1"/>
  </cols>
  <sheetData>
    <row r="1" spans="1:6" ht="22.5">
      <c r="A1" s="52" t="s">
        <v>0</v>
      </c>
      <c r="B1" s="85" t="s">
        <v>135</v>
      </c>
      <c r="C1" s="85"/>
      <c r="D1" s="85"/>
      <c r="E1" s="3"/>
      <c r="F1" s="3"/>
    </row>
    <row r="2" spans="1:6">
      <c r="A2" s="105" t="s">
        <v>105</v>
      </c>
      <c r="B2" s="106"/>
      <c r="C2" s="106"/>
      <c r="D2" s="106"/>
      <c r="E2" s="106"/>
      <c r="F2" s="106"/>
    </row>
    <row r="3" spans="1:6">
      <c r="A3" s="107" t="s">
        <v>106</v>
      </c>
      <c r="B3" s="108"/>
      <c r="C3" s="109" t="s">
        <v>161</v>
      </c>
      <c r="D3" s="109"/>
      <c r="E3" s="109"/>
      <c r="F3" s="109" t="s">
        <v>57</v>
      </c>
    </row>
    <row r="4" spans="1:6">
      <c r="A4" s="35" t="s">
        <v>10</v>
      </c>
      <c r="B4" s="35" t="s">
        <v>11</v>
      </c>
      <c r="C4" s="34" t="s">
        <v>101</v>
      </c>
      <c r="D4" s="34" t="s">
        <v>5</v>
      </c>
      <c r="E4" s="34" t="s">
        <v>6</v>
      </c>
      <c r="F4" s="109"/>
    </row>
    <row r="5" spans="1:6">
      <c r="A5" s="35" t="s">
        <v>107</v>
      </c>
      <c r="B5" s="35" t="s">
        <v>108</v>
      </c>
      <c r="C5" s="53">
        <f>SUM(D5:E5)</f>
        <v>111.10442399999999</v>
      </c>
      <c r="D5" s="53">
        <v>111.10442399999999</v>
      </c>
      <c r="E5" s="34"/>
      <c r="F5" s="34"/>
    </row>
    <row r="6" spans="1:6">
      <c r="A6" s="35" t="s">
        <v>109</v>
      </c>
      <c r="B6" s="35" t="s">
        <v>110</v>
      </c>
      <c r="C6" s="53">
        <f t="shared" ref="C6:C26" si="0">SUM(D6:E6)</f>
        <v>10.5936</v>
      </c>
      <c r="D6" s="53">
        <v>10.5936</v>
      </c>
      <c r="E6" s="34"/>
      <c r="F6" s="34"/>
    </row>
    <row r="7" spans="1:6">
      <c r="A7" s="35" t="s">
        <v>109</v>
      </c>
      <c r="B7" s="35" t="s">
        <v>112</v>
      </c>
      <c r="C7" s="53">
        <f t="shared" si="0"/>
        <v>902.05709999999999</v>
      </c>
      <c r="D7" s="53">
        <v>902.05709999999999</v>
      </c>
      <c r="E7" s="34"/>
      <c r="F7" s="34"/>
    </row>
    <row r="8" spans="1:6">
      <c r="A8" s="35" t="s">
        <v>109</v>
      </c>
      <c r="B8" s="35" t="s">
        <v>113</v>
      </c>
      <c r="C8" s="53">
        <f t="shared" si="0"/>
        <v>20.163799999999998</v>
      </c>
      <c r="D8" s="53">
        <v>20.163799999999998</v>
      </c>
      <c r="E8" s="34"/>
      <c r="F8" s="34"/>
    </row>
    <row r="9" spans="1:6" ht="24">
      <c r="A9" s="35" t="s">
        <v>114</v>
      </c>
      <c r="B9" s="35" t="s">
        <v>115</v>
      </c>
      <c r="C9" s="53">
        <f t="shared" si="0"/>
        <v>193.471329</v>
      </c>
      <c r="D9" s="53">
        <v>193.471329</v>
      </c>
      <c r="E9" s="34"/>
      <c r="F9" s="34"/>
    </row>
    <row r="10" spans="1:6">
      <c r="A10" s="35" t="s">
        <v>111</v>
      </c>
      <c r="B10" s="35" t="s">
        <v>116</v>
      </c>
      <c r="C10" s="53">
        <f t="shared" si="0"/>
        <v>19.000384</v>
      </c>
      <c r="D10" s="53">
        <v>19.000384</v>
      </c>
      <c r="E10" s="34"/>
      <c r="F10" s="34"/>
    </row>
    <row r="11" spans="1:6">
      <c r="A11" s="35" t="s">
        <v>111</v>
      </c>
      <c r="B11" s="35" t="s">
        <v>117</v>
      </c>
      <c r="C11" s="53">
        <f t="shared" si="0"/>
        <v>74.988888000000003</v>
      </c>
      <c r="D11" s="53">
        <v>74.988888000000003</v>
      </c>
      <c r="E11" s="34"/>
      <c r="F11" s="34"/>
    </row>
    <row r="12" spans="1:6">
      <c r="A12" s="35" t="s">
        <v>109</v>
      </c>
      <c r="B12" s="35" t="s">
        <v>118</v>
      </c>
      <c r="C12" s="53">
        <f t="shared" si="0"/>
        <v>269.73429599999997</v>
      </c>
      <c r="D12" s="53">
        <v>269.73429599999997</v>
      </c>
      <c r="E12" s="34"/>
      <c r="F12" s="34"/>
    </row>
    <row r="13" spans="1:6">
      <c r="A13" s="35" t="s">
        <v>109</v>
      </c>
      <c r="B13" s="35" t="s">
        <v>119</v>
      </c>
      <c r="C13" s="53">
        <f t="shared" si="0"/>
        <v>116.699</v>
      </c>
      <c r="D13" s="53">
        <v>116.699</v>
      </c>
      <c r="E13" s="34"/>
      <c r="F13" s="34"/>
    </row>
    <row r="14" spans="1:6">
      <c r="A14" s="35" t="s">
        <v>120</v>
      </c>
      <c r="B14" s="35" t="s">
        <v>121</v>
      </c>
      <c r="C14" s="53">
        <f t="shared" si="0"/>
        <v>5</v>
      </c>
      <c r="D14" s="54"/>
      <c r="E14" s="53">
        <v>5</v>
      </c>
      <c r="F14" s="34"/>
    </row>
    <row r="15" spans="1:6">
      <c r="A15" s="35" t="s">
        <v>120</v>
      </c>
      <c r="B15" s="35" t="s">
        <v>122</v>
      </c>
      <c r="C15" s="53">
        <f t="shared" si="0"/>
        <v>4.1100000000000003</v>
      </c>
      <c r="D15" s="53"/>
      <c r="E15" s="53">
        <v>4.1100000000000003</v>
      </c>
      <c r="F15" s="34"/>
    </row>
    <row r="16" spans="1:6">
      <c r="A16" s="35" t="s">
        <v>123</v>
      </c>
      <c r="B16" s="35" t="s">
        <v>124</v>
      </c>
      <c r="C16" s="53">
        <f t="shared" si="0"/>
        <v>5</v>
      </c>
      <c r="D16" s="53"/>
      <c r="E16" s="53">
        <v>5</v>
      </c>
      <c r="F16" s="34"/>
    </row>
    <row r="17" spans="1:6">
      <c r="A17" s="35" t="s">
        <v>123</v>
      </c>
      <c r="B17" s="35" t="s">
        <v>125</v>
      </c>
      <c r="C17" s="53">
        <f t="shared" si="0"/>
        <v>2</v>
      </c>
      <c r="D17" s="53"/>
      <c r="E17" s="53">
        <v>2</v>
      </c>
      <c r="F17" s="34"/>
    </row>
    <row r="18" spans="1:6">
      <c r="A18" s="35" t="s">
        <v>123</v>
      </c>
      <c r="B18" s="35" t="s">
        <v>126</v>
      </c>
      <c r="C18" s="53">
        <f t="shared" si="0"/>
        <v>4</v>
      </c>
      <c r="D18" s="53"/>
      <c r="E18" s="53">
        <v>4</v>
      </c>
      <c r="F18" s="34"/>
    </row>
    <row r="19" spans="1:6">
      <c r="A19" s="35" t="s">
        <v>123</v>
      </c>
      <c r="B19" s="35" t="s">
        <v>127</v>
      </c>
      <c r="C19" s="53">
        <f t="shared" si="0"/>
        <v>9.52</v>
      </c>
      <c r="D19" s="53"/>
      <c r="E19" s="53">
        <v>9.52</v>
      </c>
      <c r="F19" s="34"/>
    </row>
    <row r="20" spans="1:6">
      <c r="A20" s="35" t="s">
        <v>123</v>
      </c>
      <c r="B20" s="35" t="s">
        <v>128</v>
      </c>
      <c r="C20" s="53">
        <f t="shared" si="0"/>
        <v>10</v>
      </c>
      <c r="D20" s="53"/>
      <c r="E20" s="53">
        <v>10</v>
      </c>
      <c r="F20" s="34"/>
    </row>
    <row r="21" spans="1:6">
      <c r="A21" s="35" t="s">
        <v>123</v>
      </c>
      <c r="B21" s="35" t="s">
        <v>129</v>
      </c>
      <c r="C21" s="53">
        <f t="shared" si="0"/>
        <v>2</v>
      </c>
      <c r="D21" s="53"/>
      <c r="E21" s="53">
        <v>2</v>
      </c>
      <c r="F21" s="34"/>
    </row>
    <row r="22" spans="1:6">
      <c r="A22" s="35" t="s">
        <v>123</v>
      </c>
      <c r="B22" s="35" t="s">
        <v>130</v>
      </c>
      <c r="C22" s="53">
        <f t="shared" si="0"/>
        <v>43.55</v>
      </c>
      <c r="D22" s="53"/>
      <c r="E22" s="53">
        <v>43.55</v>
      </c>
      <c r="F22" s="34"/>
    </row>
    <row r="23" spans="1:6">
      <c r="A23" s="35" t="s">
        <v>123</v>
      </c>
      <c r="B23" s="35" t="s">
        <v>131</v>
      </c>
      <c r="C23" s="53">
        <f t="shared" si="0"/>
        <v>2</v>
      </c>
      <c r="D23" s="53"/>
      <c r="E23" s="53">
        <v>2</v>
      </c>
      <c r="F23" s="34"/>
    </row>
    <row r="24" spans="1:6">
      <c r="A24" s="35" t="s">
        <v>123</v>
      </c>
      <c r="B24" s="35" t="s">
        <v>132</v>
      </c>
      <c r="C24" s="53">
        <f t="shared" si="0"/>
        <v>8.4355770000000003</v>
      </c>
      <c r="D24" s="53"/>
      <c r="E24" s="53">
        <v>8.4355770000000003</v>
      </c>
      <c r="F24" s="34"/>
    </row>
    <row r="25" spans="1:6">
      <c r="A25" s="35" t="s">
        <v>123</v>
      </c>
      <c r="B25" s="35" t="s">
        <v>133</v>
      </c>
      <c r="C25" s="53">
        <f t="shared" si="0"/>
        <v>20</v>
      </c>
      <c r="D25" s="53"/>
      <c r="E25" s="53">
        <v>20</v>
      </c>
      <c r="F25" s="34"/>
    </row>
    <row r="26" spans="1:6">
      <c r="A26" s="35" t="s">
        <v>4</v>
      </c>
      <c r="B26" s="35"/>
      <c r="C26" s="53">
        <f t="shared" si="0"/>
        <v>1833.428398</v>
      </c>
      <c r="D26" s="53">
        <f>SUM(D5:D25)</f>
        <v>1717.812821</v>
      </c>
      <c r="E26" s="53">
        <f>SUM(E14:E25)</f>
        <v>115.61557699999999</v>
      </c>
      <c r="F26" s="34"/>
    </row>
    <row r="27" spans="1:6">
      <c r="A27" s="103" t="s">
        <v>134</v>
      </c>
      <c r="B27" s="104"/>
      <c r="C27" s="104"/>
      <c r="D27" s="104"/>
      <c r="E27" s="104"/>
      <c r="F27" s="104"/>
    </row>
  </sheetData>
  <mergeCells count="6">
    <mergeCell ref="A27:F27"/>
    <mergeCell ref="B1:D1"/>
    <mergeCell ref="A2:F2"/>
    <mergeCell ref="A3:B3"/>
    <mergeCell ref="C3:E3"/>
    <mergeCell ref="F3:F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8"/>
  <sheetViews>
    <sheetView workbookViewId="0">
      <selection activeCell="F35" sqref="F35"/>
    </sheetView>
  </sheetViews>
  <sheetFormatPr defaultRowHeight="13.5"/>
  <cols>
    <col min="1" max="1" width="24.75" customWidth="1"/>
    <col min="2" max="2" width="18.125" customWidth="1"/>
    <col min="3" max="3" width="30.625" customWidth="1"/>
    <col min="4" max="4" width="21.125" customWidth="1"/>
  </cols>
  <sheetData>
    <row r="1" spans="1:4" ht="22.5">
      <c r="A1" s="1" t="s">
        <v>0</v>
      </c>
      <c r="B1" s="110" t="s">
        <v>136</v>
      </c>
      <c r="C1" s="110"/>
      <c r="D1" s="110"/>
    </row>
    <row r="2" spans="1:4">
      <c r="A2" s="55" t="s">
        <v>1</v>
      </c>
      <c r="B2" s="56"/>
      <c r="C2" s="56"/>
      <c r="D2" s="57" t="s">
        <v>2</v>
      </c>
    </row>
    <row r="3" spans="1:4">
      <c r="A3" s="111" t="s">
        <v>137</v>
      </c>
      <c r="B3" s="111"/>
      <c r="C3" s="111" t="s">
        <v>138</v>
      </c>
      <c r="D3" s="111"/>
    </row>
    <row r="4" spans="1:4">
      <c r="A4" s="58" t="s">
        <v>139</v>
      </c>
      <c r="B4" s="59" t="s">
        <v>140</v>
      </c>
      <c r="C4" s="58" t="s">
        <v>141</v>
      </c>
      <c r="D4" s="59" t="s">
        <v>140</v>
      </c>
    </row>
    <row r="5" spans="1:4">
      <c r="A5" s="60" t="s">
        <v>142</v>
      </c>
      <c r="B5" s="61">
        <v>1833.428398</v>
      </c>
      <c r="C5" s="62" t="s">
        <v>143</v>
      </c>
      <c r="D5" s="63">
        <f>SUM(D6:D10)</f>
        <v>1717.812821</v>
      </c>
    </row>
    <row r="6" spans="1:4">
      <c r="A6" s="60" t="s">
        <v>144</v>
      </c>
      <c r="B6" s="61">
        <v>0</v>
      </c>
      <c r="C6" s="64" t="s">
        <v>145</v>
      </c>
      <c r="D6" s="63">
        <v>1331.3795250000001</v>
      </c>
    </row>
    <row r="7" spans="1:4">
      <c r="A7" s="65" t="s">
        <v>146</v>
      </c>
      <c r="B7" s="61">
        <v>0</v>
      </c>
      <c r="C7" s="64" t="s">
        <v>147</v>
      </c>
      <c r="D7" s="63">
        <v>0</v>
      </c>
    </row>
    <row r="8" spans="1:4">
      <c r="A8" s="66" t="s">
        <v>148</v>
      </c>
      <c r="B8" s="67">
        <v>0</v>
      </c>
      <c r="C8" s="66" t="s">
        <v>149</v>
      </c>
      <c r="D8" s="63">
        <v>269.73429599999997</v>
      </c>
    </row>
    <row r="9" spans="1:4">
      <c r="A9" s="68" t="s">
        <v>46</v>
      </c>
      <c r="B9" s="67">
        <v>0</v>
      </c>
      <c r="C9" s="66" t="s">
        <v>150</v>
      </c>
      <c r="D9" s="63">
        <v>0</v>
      </c>
    </row>
    <row r="10" spans="1:4">
      <c r="A10" s="68" t="s">
        <v>151</v>
      </c>
      <c r="B10" s="67">
        <v>0</v>
      </c>
      <c r="C10" s="66" t="s">
        <v>152</v>
      </c>
      <c r="D10" s="63">
        <v>116.699</v>
      </c>
    </row>
    <row r="11" spans="1:4">
      <c r="A11" s="69"/>
      <c r="B11" s="67"/>
      <c r="C11" s="70" t="s">
        <v>153</v>
      </c>
      <c r="D11" s="63">
        <f>D12</f>
        <v>115.615577</v>
      </c>
    </row>
    <row r="12" spans="1:4">
      <c r="A12" s="70"/>
      <c r="B12" s="71"/>
      <c r="C12" s="72" t="s">
        <v>154</v>
      </c>
      <c r="D12" s="63">
        <v>115.615577</v>
      </c>
    </row>
    <row r="13" spans="1:4">
      <c r="A13" s="70"/>
      <c r="B13" s="71"/>
      <c r="C13" s="72" t="s">
        <v>155</v>
      </c>
      <c r="D13" s="63">
        <v>0</v>
      </c>
    </row>
    <row r="14" spans="1:4">
      <c r="A14" s="70"/>
      <c r="B14" s="71"/>
      <c r="C14" s="73" t="s">
        <v>156</v>
      </c>
      <c r="D14" s="63">
        <v>0</v>
      </c>
    </row>
    <row r="15" spans="1:4">
      <c r="A15" s="70"/>
      <c r="B15" s="71"/>
      <c r="C15" s="72" t="s">
        <v>157</v>
      </c>
      <c r="D15" s="74">
        <v>0</v>
      </c>
    </row>
    <row r="16" spans="1:4">
      <c r="A16" s="69"/>
      <c r="B16" s="75"/>
      <c r="C16" s="72" t="s">
        <v>158</v>
      </c>
      <c r="D16" s="74">
        <v>0</v>
      </c>
    </row>
    <row r="17" spans="1:4">
      <c r="A17" s="58" t="s">
        <v>159</v>
      </c>
      <c r="B17" s="61">
        <v>1833.428398</v>
      </c>
      <c r="C17" s="58" t="s">
        <v>160</v>
      </c>
      <c r="D17" s="63">
        <f>D5+D11</f>
        <v>1833.428398</v>
      </c>
    </row>
    <row r="18" spans="1:4">
      <c r="A18" s="50"/>
      <c r="B18" s="50"/>
      <c r="C18" s="50"/>
      <c r="D18" s="50"/>
    </row>
  </sheetData>
  <mergeCells count="3">
    <mergeCell ref="B1:D1"/>
    <mergeCell ref="A3:B3"/>
    <mergeCell ref="C3:D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0"/>
  <sheetViews>
    <sheetView tabSelected="1" workbookViewId="0">
      <selection activeCell="M8" sqref="M8"/>
    </sheetView>
  </sheetViews>
  <sheetFormatPr defaultRowHeight="13.5"/>
  <cols>
    <col min="1" max="1" width="13.25" customWidth="1"/>
    <col min="2" max="2" width="32.5" customWidth="1"/>
    <col min="3" max="5" width="20.625" customWidth="1"/>
  </cols>
  <sheetData>
    <row r="1" spans="1:5" ht="22.5">
      <c r="A1" s="78" t="s">
        <v>0</v>
      </c>
      <c r="B1" s="79"/>
      <c r="C1" s="76" t="s">
        <v>169</v>
      </c>
      <c r="D1" s="76"/>
      <c r="E1" s="76"/>
    </row>
    <row r="2" spans="1:5">
      <c r="A2" s="80" t="s">
        <v>162</v>
      </c>
      <c r="B2" s="81"/>
      <c r="D2" s="87" t="s">
        <v>163</v>
      </c>
      <c r="E2" s="87"/>
    </row>
    <row r="3" spans="1:5">
      <c r="A3" s="112" t="s">
        <v>26</v>
      </c>
      <c r="B3" s="112" t="s">
        <v>27</v>
      </c>
      <c r="C3" s="102" t="s">
        <v>164</v>
      </c>
      <c r="D3" s="102"/>
      <c r="E3" s="102"/>
    </row>
    <row r="4" spans="1:5">
      <c r="A4" s="112"/>
      <c r="B4" s="112"/>
      <c r="C4" s="77" t="s">
        <v>4</v>
      </c>
      <c r="D4" s="77" t="s">
        <v>5</v>
      </c>
      <c r="E4" s="77" t="s">
        <v>6</v>
      </c>
    </row>
    <row r="5" spans="1:5">
      <c r="A5" s="82" t="s">
        <v>165</v>
      </c>
      <c r="B5" s="82" t="s">
        <v>166</v>
      </c>
      <c r="C5" s="83">
        <v>0</v>
      </c>
      <c r="D5" s="83">
        <v>0</v>
      </c>
      <c r="E5" s="83">
        <v>0</v>
      </c>
    </row>
    <row r="6" spans="1:5">
      <c r="A6" s="84" t="s">
        <v>167</v>
      </c>
      <c r="B6" s="84" t="s">
        <v>168</v>
      </c>
      <c r="C6" s="83">
        <v>0</v>
      </c>
      <c r="D6" s="83">
        <v>0</v>
      </c>
      <c r="E6" s="83">
        <v>0</v>
      </c>
    </row>
    <row r="7" spans="1:5">
      <c r="A7" s="82"/>
      <c r="B7" s="82"/>
      <c r="C7" s="10"/>
      <c r="D7" s="10"/>
      <c r="E7" s="10"/>
    </row>
    <row r="8" spans="1:5">
      <c r="A8" s="82"/>
      <c r="B8" s="82"/>
      <c r="C8" s="10"/>
      <c r="D8" s="10"/>
      <c r="E8" s="10"/>
    </row>
    <row r="9" spans="1:5">
      <c r="A9" s="82"/>
      <c r="B9" s="82"/>
      <c r="C9" s="10"/>
      <c r="D9" s="10"/>
      <c r="E9" s="10"/>
    </row>
    <row r="10" spans="1:5">
      <c r="A10" s="82"/>
      <c r="B10" s="82"/>
      <c r="C10" s="10"/>
      <c r="D10" s="10"/>
      <c r="E10" s="10"/>
    </row>
    <row r="11" spans="1:5">
      <c r="A11" s="82"/>
      <c r="B11" s="82"/>
      <c r="C11" s="10"/>
      <c r="D11" s="10"/>
      <c r="E11" s="10"/>
    </row>
    <row r="12" spans="1:5">
      <c r="A12" s="82"/>
      <c r="B12" s="82"/>
      <c r="C12" s="10"/>
      <c r="D12" s="10"/>
      <c r="E12" s="10"/>
    </row>
    <row r="13" spans="1:5">
      <c r="A13" s="82"/>
      <c r="B13" s="82"/>
      <c r="C13" s="10"/>
      <c r="D13" s="10"/>
      <c r="E13" s="10"/>
    </row>
    <row r="14" spans="1:5">
      <c r="A14" s="82"/>
      <c r="B14" s="82"/>
      <c r="C14" s="10"/>
      <c r="D14" s="10"/>
      <c r="E14" s="10"/>
    </row>
    <row r="15" spans="1:5">
      <c r="A15" s="82"/>
      <c r="B15" s="82"/>
      <c r="C15" s="10"/>
      <c r="D15" s="10"/>
      <c r="E15" s="10"/>
    </row>
    <row r="16" spans="1:5">
      <c r="A16" s="82"/>
      <c r="B16" s="82"/>
      <c r="C16" s="10"/>
      <c r="D16" s="10"/>
      <c r="E16" s="10"/>
    </row>
    <row r="17" spans="1:5">
      <c r="A17" s="82"/>
      <c r="B17" s="82"/>
      <c r="C17" s="10"/>
      <c r="D17" s="10"/>
      <c r="E17" s="10"/>
    </row>
    <row r="18" spans="1:5">
      <c r="A18" s="82"/>
      <c r="B18" s="82"/>
      <c r="C18" s="10"/>
      <c r="D18" s="10"/>
      <c r="E18" s="10"/>
    </row>
    <row r="19" spans="1:5">
      <c r="A19" s="82"/>
      <c r="B19" s="82"/>
      <c r="C19" s="10"/>
      <c r="D19" s="10"/>
      <c r="E19" s="10"/>
    </row>
    <row r="20" spans="1:5">
      <c r="A20" s="112" t="s">
        <v>4</v>
      </c>
      <c r="B20" s="112"/>
      <c r="C20" s="83">
        <v>0</v>
      </c>
      <c r="D20" s="83">
        <v>0</v>
      </c>
      <c r="E20" s="83">
        <v>0</v>
      </c>
    </row>
  </sheetData>
  <mergeCells count="5">
    <mergeCell ref="D2:E2"/>
    <mergeCell ref="A3:A4"/>
    <mergeCell ref="B3:B4"/>
    <mergeCell ref="C3:E3"/>
    <mergeCell ref="A20:B2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部门支出总表</vt:lpstr>
      <vt:lpstr>部门收入总表</vt:lpstr>
      <vt:lpstr>部门收支总表</vt:lpstr>
      <vt:lpstr>一般公共预算基本支出表</vt:lpstr>
      <vt:lpstr>一般公共预算“三公”经费支出表</vt:lpstr>
      <vt:lpstr>一般公共预算支出表</vt:lpstr>
      <vt:lpstr>财政拨款收支总表</vt:lpstr>
      <vt:lpstr>政府性基金预算支出表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2019-01-15T02:45:02Z</dcterms:modified>
</cp:coreProperties>
</file>